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ша\YandexDisk-mashsiblaki@yandex.ru\Документооборот НПК МашСибЛаки\Документы ТО (технического отдела)\РЕЗЕРВУАР ДЛЯ АКВОКУЛЬТУР\Емкость для рыбв\"/>
    </mc:Choice>
  </mc:AlternateContent>
  <bookViews>
    <workbookView xWindow="240" yWindow="225" windowWidth="20055" windowHeight="83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Лист1!$A$1:$R$13</definedName>
  </definedNames>
  <calcPr calcId="152511"/>
</workbook>
</file>

<file path=xl/calcChain.xml><?xml version="1.0" encoding="utf-8"?>
<calcChain xmlns="http://schemas.openxmlformats.org/spreadsheetml/2006/main">
  <c r="H12" i="1" l="1"/>
  <c r="J12" i="1" s="1"/>
  <c r="N12" i="1" s="1"/>
  <c r="H11" i="1"/>
  <c r="M11" i="1" s="1"/>
  <c r="J11" i="1" l="1"/>
  <c r="N11" i="1" s="1"/>
  <c r="M12" i="1"/>
  <c r="O11" i="1" l="1"/>
  <c r="Q11" i="1" s="1"/>
  <c r="H7" i="1"/>
  <c r="H10" i="1"/>
  <c r="M10" i="1" s="1"/>
  <c r="H9" i="1"/>
  <c r="H8" i="1"/>
  <c r="J8" i="1" s="1"/>
  <c r="N8" i="1" s="1"/>
  <c r="H5" i="1"/>
  <c r="H15" i="1" l="1"/>
  <c r="H17" i="1"/>
  <c r="M9" i="1"/>
  <c r="H16" i="1"/>
  <c r="M8" i="1"/>
  <c r="J9" i="1"/>
  <c r="N9" i="1" s="1"/>
  <c r="J10" i="1"/>
  <c r="N10" i="1" s="1"/>
  <c r="O8" i="1" l="1"/>
  <c r="Q8" i="1" s="1"/>
  <c r="D21" i="2"/>
  <c r="D22" i="2" s="1"/>
  <c r="D14" i="2" l="1"/>
  <c r="D15" i="2" s="1"/>
  <c r="D16" i="2" s="1"/>
  <c r="B11" i="2" l="1"/>
  <c r="B10" i="2"/>
  <c r="B9" i="2"/>
  <c r="B8" i="2"/>
  <c r="M7" i="1" l="1"/>
  <c r="M5" i="1"/>
  <c r="J5" i="1"/>
  <c r="N5" i="1" s="1"/>
  <c r="J7" i="1"/>
  <c r="N7" i="1" s="1"/>
  <c r="J6" i="1"/>
  <c r="N6" i="1" s="1"/>
  <c r="O5" i="1" l="1"/>
  <c r="Q5" i="1" s="1"/>
  <c r="M6" i="1"/>
  <c r="D10" i="2" l="1"/>
  <c r="D8" i="2"/>
  <c r="Q13" i="1" l="1"/>
  <c r="D11" i="2"/>
  <c r="D9" i="2"/>
</calcChain>
</file>

<file path=xl/sharedStrings.xml><?xml version="1.0" encoding="utf-8"?>
<sst xmlns="http://schemas.openxmlformats.org/spreadsheetml/2006/main" count="113" uniqueCount="63">
  <si>
    <t>№ п.п.</t>
  </si>
  <si>
    <t>Наименование</t>
  </si>
  <si>
    <t>Размеры, м</t>
  </si>
  <si>
    <t>Материал</t>
  </si>
  <si>
    <t>Масса ед., кг</t>
  </si>
  <si>
    <t>Ед. изм.</t>
  </si>
  <si>
    <t>Кол-во</t>
  </si>
  <si>
    <t>Всего масса изд., кг</t>
  </si>
  <si>
    <t xml:space="preserve"> </t>
  </si>
  <si>
    <t>длина (диаметр)</t>
  </si>
  <si>
    <t>ширина</t>
  </si>
  <si>
    <t>высота</t>
  </si>
  <si>
    <t>шт</t>
  </si>
  <si>
    <t>ВСЕГО:</t>
  </si>
  <si>
    <t>Ед.изм</t>
  </si>
  <si>
    <t>м</t>
  </si>
  <si>
    <t>Детали</t>
  </si>
  <si>
    <t>ИТОГО масса, кг</t>
  </si>
  <si>
    <t>Стойка нижняя</t>
  </si>
  <si>
    <t>Стойка верхняя</t>
  </si>
  <si>
    <t>Закладная втулка</t>
  </si>
  <si>
    <t>Кол-во в изделии, шт</t>
  </si>
  <si>
    <t>Итого масса издел., кг</t>
  </si>
  <si>
    <t>Кол-во изделий, шт</t>
  </si>
  <si>
    <t>Всего масса комплекта, кг</t>
  </si>
  <si>
    <t>Перекладина верхняя. Подставка опорная.</t>
  </si>
  <si>
    <t>Труба профильная 40*20*1,5</t>
  </si>
  <si>
    <t>Масса комплекта**</t>
  </si>
  <si>
    <t>Артикул</t>
  </si>
  <si>
    <t>МСЛ.РРВМ001; МСЛ.РРВМ004</t>
  </si>
  <si>
    <t>МСЛ.РРВМ003</t>
  </si>
  <si>
    <t>МСЛ.РРВМ002</t>
  </si>
  <si>
    <t>МСЛ.РРВМ005</t>
  </si>
  <si>
    <t>Резервур 2,15 и 1,15 м3 металлический каркас</t>
  </si>
  <si>
    <t>Резервур 3,10 и 1,65 м3 металлический каркас</t>
  </si>
  <si>
    <t>МСЛ.РРВМ008</t>
  </si>
  <si>
    <t>МСЛ.РРВМ006; МСЛ.РРВМ009</t>
  </si>
  <si>
    <t>МСЛ.РРВМ007</t>
  </si>
  <si>
    <t>МСЛ.РРВМ010</t>
  </si>
  <si>
    <t>Верхняя перекладина</t>
  </si>
  <si>
    <t>Пенал под стойки</t>
  </si>
  <si>
    <t>Подстава опорная</t>
  </si>
  <si>
    <t>Стойка</t>
  </si>
  <si>
    <r>
      <t xml:space="preserve">Подставка под разборный резервуар </t>
    </r>
    <r>
      <rPr>
        <u/>
        <sz val="10"/>
        <color theme="1"/>
        <rFont val="Calibri"/>
        <family val="2"/>
        <charset val="204"/>
      </rPr>
      <t>Ø</t>
    </r>
    <r>
      <rPr>
        <u/>
        <sz val="10"/>
        <color theme="1"/>
        <rFont val="GOST Common"/>
        <family val="2"/>
        <charset val="204"/>
      </rPr>
      <t xml:space="preserve">1200  </t>
    </r>
  </si>
  <si>
    <t>МСЛ.ПРР001</t>
  </si>
  <si>
    <t>МСЛ.ПРР002</t>
  </si>
  <si>
    <t>МСЛ.ПРР003</t>
  </si>
  <si>
    <t>МСЛ.ПРР004</t>
  </si>
  <si>
    <t>МСЛ.ПРР005</t>
  </si>
  <si>
    <t>ТЕХНИЧЕСКОЕ ЗАДАНИЕ</t>
  </si>
  <si>
    <t>Приложение №1</t>
  </si>
  <si>
    <t>Номер чертежа</t>
  </si>
  <si>
    <t>производства металлоизделий  для нужд ООО "НПК "Машсиблаки"</t>
  </si>
  <si>
    <t>Примечание</t>
  </si>
  <si>
    <t>Генеральный директор</t>
  </si>
  <si>
    <t>Щевелев А.А.</t>
  </si>
  <si>
    <t>Металлический каркас</t>
  </si>
  <si>
    <t>Длина материала  в изделии, м</t>
  </si>
  <si>
    <t>ОТКИДНАЯ СТЕНКА</t>
  </si>
  <si>
    <t>Пруток стальной Ø10</t>
  </si>
  <si>
    <t>Полоса 40*4</t>
  </si>
  <si>
    <t>СЪЕМНАЯ СТЕНКА</t>
  </si>
  <si>
    <t>ПЛАТФОРМА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</si>
</sst>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GOST Common"/>
      <family val="2"/>
      <charset val="204"/>
    </font>
    <font>
      <sz val="8"/>
      <color theme="1"/>
      <name val="GOST Common"/>
      <family val="2"/>
      <charset val="204"/>
    </font>
    <font>
      <sz val="9"/>
      <color theme="1"/>
      <name val="GOST Common"/>
      <family val="2"/>
      <charset val="204"/>
    </font>
    <font>
      <b/>
      <u/>
      <sz val="8"/>
      <color theme="1"/>
      <name val="GOST Common"/>
      <family val="2"/>
      <charset val="204"/>
    </font>
    <font>
      <b/>
      <sz val="10"/>
      <color theme="1"/>
      <name val="GOST Common"/>
      <family val="2"/>
      <charset val="204"/>
    </font>
    <font>
      <b/>
      <u/>
      <sz val="10"/>
      <color theme="1"/>
      <name val="GOST Common"/>
      <family val="2"/>
      <charset val="204"/>
    </font>
    <font>
      <u/>
      <sz val="10"/>
      <color theme="1"/>
      <name val="Calibri"/>
      <family val="2"/>
      <charset val="204"/>
    </font>
    <font>
      <u/>
      <sz val="10"/>
      <color theme="1"/>
      <name val="GOST Common"/>
      <family val="2"/>
      <charset val="204"/>
    </font>
    <font>
      <sz val="6"/>
      <color theme="1"/>
      <name val="GOST Common"/>
      <family val="2"/>
      <charset val="204"/>
    </font>
    <font>
      <b/>
      <sz val="8"/>
      <color theme="1"/>
      <name val="GOST Common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GOST Common"/>
      <charset val="204"/>
    </font>
    <font>
      <b/>
      <sz val="6"/>
      <color theme="1"/>
      <name val="GOST Commo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3" fillId="0" borderId="0" xfId="0" applyFont="1"/>
    <xf numFmtId="0" fontId="14" fillId="2" borderId="33" xfId="0" applyFont="1" applyFill="1" applyBorder="1" applyAlignment="1">
      <alignment horizontal="center"/>
    </xf>
    <xf numFmtId="0" fontId="14" fillId="2" borderId="33" xfId="0" applyFont="1" applyFill="1" applyBorder="1"/>
    <xf numFmtId="0" fontId="14" fillId="2" borderId="15" xfId="0" applyFont="1" applyFill="1" applyBorder="1"/>
    <xf numFmtId="0" fontId="14" fillId="2" borderId="16" xfId="0" applyFont="1" applyFill="1" applyBorder="1"/>
    <xf numFmtId="0" fontId="14" fillId="2" borderId="17" xfId="0" applyFont="1" applyFill="1" applyBorder="1"/>
    <xf numFmtId="0" fontId="14" fillId="2" borderId="35" xfId="0" applyFont="1" applyFill="1" applyBorder="1"/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164" fontId="14" fillId="2" borderId="16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right" vertical="center"/>
    </xf>
    <xf numFmtId="164" fontId="14" fillId="2" borderId="17" xfId="0" applyNumberFormat="1" applyFont="1" applyFill="1" applyBorder="1" applyAlignment="1">
      <alignment horizontal="center" vertical="center"/>
    </xf>
    <xf numFmtId="164" fontId="15" fillId="2" borderId="1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13/YandexDisk-mashsiblaki/&#1044;&#1086;&#1082;&#1091;&#1084;&#1077;&#1085;&#1090;&#1086;&#1086;&#1073;&#1086;&#1088;&#1086;&#1090;%20&#1053;&#1055;&#1050;%20&#1052;&#1072;&#1096;&#1057;&#1080;&#1073;&#1051;&#1072;&#1082;&#1080;/&#1044;&#1086;&#1082;&#1091;&#1084;&#1077;&#1085;&#1090;&#1099;%20&#1058;&#1054;%20(&#1090;&#1077;&#1093;&#1085;&#1080;&#1095;&#1077;&#1089;&#1082;&#1086;&#1075;&#1086;%20&#1086;&#1090;&#1076;&#1077;&#1083;&#1072;)/&#1056;&#1045;&#1047;&#1045;&#1056;&#1042;&#1059;&#1040;&#1056;/&#1063;&#1077;&#1088;&#1090;&#1077;&#1078;&#1080;/&#1056;&#1072;&#1089;&#1095;&#1077;&#1090;%20&#1084;&#1072;&#1090;&#1077;&#1088;&#1080;&#1072;&#1083;&#1086;&#1074;%20&#1056;&#1056;&#1042;3,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AF13">
            <v>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Normal="100" zoomScalePageLayoutView="85" workbookViewId="0">
      <selection activeCell="K17" sqref="K17"/>
    </sheetView>
  </sheetViews>
  <sheetFormatPr defaultRowHeight="15" outlineLevelCol="1" x14ac:dyDescent="0.25"/>
  <cols>
    <col min="1" max="1" width="4.7109375" style="4" customWidth="1"/>
    <col min="2" max="2" width="22" customWidth="1"/>
    <col min="3" max="3" width="6.140625" customWidth="1"/>
    <col min="4" max="4" width="6.7109375" customWidth="1"/>
    <col min="5" max="5" width="6.5703125" customWidth="1"/>
    <col min="6" max="6" width="28" customWidth="1"/>
    <col min="7" max="7" width="7.140625" customWidth="1"/>
    <col min="8" max="8" width="6.140625" customWidth="1"/>
    <col min="9" max="10" width="6.7109375" customWidth="1"/>
    <col min="11" max="11" width="6.85546875" customWidth="1" outlineLevel="1"/>
    <col min="12" max="12" width="5.42578125" customWidth="1" outlineLevel="1"/>
    <col min="13" max="13" width="8.42578125" customWidth="1" outlineLevel="1"/>
    <col min="14" max="14" width="8" customWidth="1" outlineLevel="1"/>
    <col min="15" max="15" width="6.7109375" customWidth="1" outlineLevel="1"/>
    <col min="16" max="16" width="6.28515625" customWidth="1" outlineLevel="1"/>
    <col min="17" max="17" width="7.42578125" customWidth="1" outlineLevel="1"/>
    <col min="18" max="18" width="18" customWidth="1" outlineLevel="1"/>
    <col min="19" max="23" width="9.140625" customWidth="1"/>
  </cols>
  <sheetData>
    <row r="1" spans="1:18" s="1" customFormat="1" ht="15" customHeight="1" x14ac:dyDescent="0.2">
      <c r="A1" s="83" t="s">
        <v>0</v>
      </c>
      <c r="B1" s="83" t="s">
        <v>1</v>
      </c>
      <c r="C1" s="85" t="s">
        <v>2</v>
      </c>
      <c r="D1" s="86"/>
      <c r="E1" s="87"/>
      <c r="F1" s="88" t="s">
        <v>3</v>
      </c>
      <c r="G1" s="90" t="s">
        <v>16</v>
      </c>
      <c r="H1" s="91"/>
      <c r="I1" s="91"/>
      <c r="J1" s="92"/>
      <c r="K1" s="93" t="s">
        <v>5</v>
      </c>
      <c r="L1" s="81" t="s">
        <v>21</v>
      </c>
      <c r="M1" s="81" t="s">
        <v>57</v>
      </c>
      <c r="N1" s="81" t="s">
        <v>22</v>
      </c>
      <c r="O1" s="81" t="s">
        <v>7</v>
      </c>
      <c r="P1" s="81" t="s">
        <v>23</v>
      </c>
      <c r="Q1" s="81" t="s">
        <v>24</v>
      </c>
      <c r="R1" s="110" t="s">
        <v>53</v>
      </c>
    </row>
    <row r="2" spans="1:18" s="1" customFormat="1" ht="38.25" customHeight="1" thickBot="1" x14ac:dyDescent="0.25">
      <c r="A2" s="84"/>
      <c r="B2" s="84" t="s">
        <v>8</v>
      </c>
      <c r="C2" s="5" t="s">
        <v>9</v>
      </c>
      <c r="D2" s="6" t="s">
        <v>10</v>
      </c>
      <c r="E2" s="7" t="s">
        <v>11</v>
      </c>
      <c r="F2" s="89" t="s">
        <v>8</v>
      </c>
      <c r="G2" s="5" t="s">
        <v>14</v>
      </c>
      <c r="H2" s="6" t="s">
        <v>6</v>
      </c>
      <c r="I2" s="6" t="s">
        <v>4</v>
      </c>
      <c r="J2" s="7" t="s">
        <v>17</v>
      </c>
      <c r="K2" s="94" t="s">
        <v>8</v>
      </c>
      <c r="L2" s="82" t="s">
        <v>8</v>
      </c>
      <c r="M2" s="82" t="s">
        <v>8</v>
      </c>
      <c r="N2" s="82" t="s">
        <v>8</v>
      </c>
      <c r="O2" s="82" t="s">
        <v>8</v>
      </c>
      <c r="P2" s="82"/>
      <c r="Q2" s="82" t="s">
        <v>8</v>
      </c>
      <c r="R2" s="111"/>
    </row>
    <row r="3" spans="1:18" s="66" customFormat="1" ht="16.5" customHeight="1" thickBot="1" x14ac:dyDescent="0.25">
      <c r="A3" s="59">
        <v>1</v>
      </c>
      <c r="B3" s="59">
        <v>2</v>
      </c>
      <c r="C3" s="60">
        <v>3</v>
      </c>
      <c r="D3" s="61">
        <v>4</v>
      </c>
      <c r="E3" s="62">
        <v>5</v>
      </c>
      <c r="F3" s="63">
        <v>6</v>
      </c>
      <c r="G3" s="60">
        <v>7</v>
      </c>
      <c r="H3" s="61">
        <v>8</v>
      </c>
      <c r="I3" s="61">
        <v>9</v>
      </c>
      <c r="J3" s="62">
        <v>10</v>
      </c>
      <c r="K3" s="64">
        <v>11</v>
      </c>
      <c r="L3" s="61">
        <v>12</v>
      </c>
      <c r="M3" s="61">
        <v>13</v>
      </c>
      <c r="N3" s="61">
        <v>14</v>
      </c>
      <c r="O3" s="65">
        <v>15</v>
      </c>
      <c r="P3" s="65">
        <v>16</v>
      </c>
      <c r="Q3" s="62">
        <v>17</v>
      </c>
      <c r="R3" s="62">
        <v>18</v>
      </c>
    </row>
    <row r="4" spans="1:18" s="2" customFormat="1" ht="12.75" thickBot="1" x14ac:dyDescent="0.25">
      <c r="A4" s="23"/>
      <c r="B4" s="8" t="s">
        <v>56</v>
      </c>
      <c r="C4" s="24"/>
      <c r="D4" s="25"/>
      <c r="E4" s="26"/>
      <c r="F4" s="27"/>
      <c r="G4" s="28"/>
      <c r="H4" s="29"/>
      <c r="I4" s="30"/>
      <c r="J4" s="31"/>
      <c r="K4" s="32"/>
      <c r="L4" s="33"/>
      <c r="M4" s="30"/>
      <c r="N4" s="30"/>
      <c r="O4" s="31"/>
      <c r="P4" s="34"/>
      <c r="Q4" s="31"/>
      <c r="R4" s="58"/>
    </row>
    <row r="5" spans="1:18" s="2" customFormat="1" ht="12" customHeight="1" x14ac:dyDescent="0.2">
      <c r="A5" s="107">
        <v>1</v>
      </c>
      <c r="B5" s="95" t="s">
        <v>58</v>
      </c>
      <c r="C5" s="98">
        <v>1.048</v>
      </c>
      <c r="D5" s="101">
        <v>9.5000000000000001E-2</v>
      </c>
      <c r="E5" s="104">
        <v>0.73</v>
      </c>
      <c r="F5" s="9" t="s">
        <v>26</v>
      </c>
      <c r="G5" s="10" t="s">
        <v>15</v>
      </c>
      <c r="H5" s="11">
        <f>1*2+0.61*2+0.73*2</f>
        <v>4.68</v>
      </c>
      <c r="I5" s="12">
        <v>1.401</v>
      </c>
      <c r="J5" s="13">
        <f>I5*H5</f>
        <v>6.5566800000000001</v>
      </c>
      <c r="K5" s="14" t="s">
        <v>12</v>
      </c>
      <c r="L5" s="15">
        <v>1</v>
      </c>
      <c r="M5" s="12">
        <f>H5*L5</f>
        <v>4.68</v>
      </c>
      <c r="N5" s="12">
        <f>J5*L5</f>
        <v>6.5566800000000001</v>
      </c>
      <c r="O5" s="115">
        <f>SUM(N5:N7)</f>
        <v>12.23836</v>
      </c>
      <c r="P5" s="118">
        <v>2</v>
      </c>
      <c r="Q5" s="115">
        <f>P5*O5</f>
        <v>24.47672</v>
      </c>
      <c r="R5" s="112"/>
    </row>
    <row r="6" spans="1:18" s="2" customFormat="1" ht="12" customHeight="1" x14ac:dyDescent="0.2">
      <c r="A6" s="108"/>
      <c r="B6" s="96"/>
      <c r="C6" s="99"/>
      <c r="D6" s="102"/>
      <c r="E6" s="105"/>
      <c r="F6" s="35" t="s">
        <v>59</v>
      </c>
      <c r="G6" s="36" t="s">
        <v>15</v>
      </c>
      <c r="H6" s="37">
        <v>1.04</v>
      </c>
      <c r="I6" s="38">
        <v>0.61699999999999999</v>
      </c>
      <c r="J6" s="39">
        <f>I6*H6</f>
        <v>0.64168000000000003</v>
      </c>
      <c r="K6" s="40" t="s">
        <v>12</v>
      </c>
      <c r="L6" s="41">
        <v>1</v>
      </c>
      <c r="M6" s="38">
        <f t="shared" ref="M6:M7" si="0">H6*L6</f>
        <v>1.04</v>
      </c>
      <c r="N6" s="38">
        <f t="shared" ref="N6:N7" si="1">J6*L6</f>
        <v>0.64168000000000003</v>
      </c>
      <c r="O6" s="116"/>
      <c r="P6" s="119"/>
      <c r="Q6" s="116"/>
      <c r="R6" s="113"/>
    </row>
    <row r="7" spans="1:18" s="2" customFormat="1" ht="12" customHeight="1" thickBot="1" x14ac:dyDescent="0.25">
      <c r="A7" s="109"/>
      <c r="B7" s="97"/>
      <c r="C7" s="100"/>
      <c r="D7" s="103"/>
      <c r="E7" s="106"/>
      <c r="F7" s="16" t="s">
        <v>60</v>
      </c>
      <c r="G7" s="17" t="s">
        <v>15</v>
      </c>
      <c r="H7" s="18">
        <f>1.04*2+0.08*24</f>
        <v>4</v>
      </c>
      <c r="I7" s="19">
        <v>1.26</v>
      </c>
      <c r="J7" s="20">
        <f t="shared" ref="J7" si="2">I7*H7</f>
        <v>5.04</v>
      </c>
      <c r="K7" s="21" t="s">
        <v>12</v>
      </c>
      <c r="L7" s="22">
        <v>1</v>
      </c>
      <c r="M7" s="19">
        <f t="shared" si="0"/>
        <v>4</v>
      </c>
      <c r="N7" s="19">
        <f t="shared" si="1"/>
        <v>5.04</v>
      </c>
      <c r="O7" s="117"/>
      <c r="P7" s="120"/>
      <c r="Q7" s="117"/>
      <c r="R7" s="114"/>
    </row>
    <row r="8" spans="1:18" s="2" customFormat="1" ht="12" customHeight="1" x14ac:dyDescent="0.2">
      <c r="A8" s="107">
        <v>2</v>
      </c>
      <c r="B8" s="95" t="s">
        <v>61</v>
      </c>
      <c r="C8" s="98">
        <v>1.52</v>
      </c>
      <c r="D8" s="101">
        <v>0.68799999999999994</v>
      </c>
      <c r="E8" s="104">
        <v>0.24</v>
      </c>
      <c r="F8" s="9" t="s">
        <v>26</v>
      </c>
      <c r="G8" s="10" t="s">
        <v>15</v>
      </c>
      <c r="H8" s="11">
        <f>1.44*2+0.688*2+0.61*3</f>
        <v>6.0860000000000003</v>
      </c>
      <c r="I8" s="12">
        <v>1.401</v>
      </c>
      <c r="J8" s="13">
        <f>I8*H8</f>
        <v>8.5264860000000002</v>
      </c>
      <c r="K8" s="14" t="s">
        <v>12</v>
      </c>
      <c r="L8" s="15">
        <v>1</v>
      </c>
      <c r="M8" s="12">
        <f>H8*L8</f>
        <v>6.0860000000000003</v>
      </c>
      <c r="N8" s="12">
        <f>J8*L8</f>
        <v>8.5264860000000002</v>
      </c>
      <c r="O8" s="115">
        <f>SUM(N8:N10)</f>
        <v>13.294726000000001</v>
      </c>
      <c r="P8" s="118">
        <v>2</v>
      </c>
      <c r="Q8" s="115">
        <f>P8*O8</f>
        <v>26.589452000000001</v>
      </c>
      <c r="R8" s="112"/>
    </row>
    <row r="9" spans="1:18" s="2" customFormat="1" ht="12" customHeight="1" x14ac:dyDescent="0.2">
      <c r="A9" s="108"/>
      <c r="B9" s="96"/>
      <c r="C9" s="99"/>
      <c r="D9" s="102"/>
      <c r="E9" s="105"/>
      <c r="F9" s="35" t="s">
        <v>59</v>
      </c>
      <c r="G9" s="36" t="s">
        <v>15</v>
      </c>
      <c r="H9" s="37">
        <f>1.52</f>
        <v>1.52</v>
      </c>
      <c r="I9" s="38">
        <v>0.61699999999999999</v>
      </c>
      <c r="J9" s="39">
        <f>I9*H9</f>
        <v>0.93784000000000001</v>
      </c>
      <c r="K9" s="40" t="s">
        <v>12</v>
      </c>
      <c r="L9" s="41">
        <v>1</v>
      </c>
      <c r="M9" s="38">
        <f t="shared" ref="M9:M10" si="3">H9*L9</f>
        <v>1.52</v>
      </c>
      <c r="N9" s="38">
        <f t="shared" ref="N9:N10" si="4">J9*L9</f>
        <v>0.93784000000000001</v>
      </c>
      <c r="O9" s="116"/>
      <c r="P9" s="119"/>
      <c r="Q9" s="116"/>
      <c r="R9" s="113"/>
    </row>
    <row r="10" spans="1:18" s="2" customFormat="1" ht="12" customHeight="1" thickBot="1" x14ac:dyDescent="0.25">
      <c r="A10" s="109"/>
      <c r="B10" s="97"/>
      <c r="C10" s="100"/>
      <c r="D10" s="103"/>
      <c r="E10" s="106"/>
      <c r="F10" s="16" t="s">
        <v>60</v>
      </c>
      <c r="G10" s="17" t="s">
        <v>15</v>
      </c>
      <c r="H10" s="18">
        <f>1.52*2</f>
        <v>3.04</v>
      </c>
      <c r="I10" s="19">
        <v>1.26</v>
      </c>
      <c r="J10" s="20">
        <f t="shared" ref="J10" si="5">I10*H10</f>
        <v>3.8304</v>
      </c>
      <c r="K10" s="21" t="s">
        <v>12</v>
      </c>
      <c r="L10" s="22">
        <v>1</v>
      </c>
      <c r="M10" s="19">
        <f t="shared" si="3"/>
        <v>3.04</v>
      </c>
      <c r="N10" s="19">
        <f t="shared" si="4"/>
        <v>3.8304</v>
      </c>
      <c r="O10" s="117"/>
      <c r="P10" s="120"/>
      <c r="Q10" s="117"/>
      <c r="R10" s="114"/>
    </row>
    <row r="11" spans="1:18" s="2" customFormat="1" ht="12" customHeight="1" x14ac:dyDescent="0.2">
      <c r="A11" s="107">
        <v>3</v>
      </c>
      <c r="B11" s="95" t="s">
        <v>62</v>
      </c>
      <c r="C11" s="98">
        <v>1.048</v>
      </c>
      <c r="D11" s="101">
        <v>0.68799999999999994</v>
      </c>
      <c r="E11" s="104">
        <v>0.8</v>
      </c>
      <c r="F11" s="9" t="s">
        <v>26</v>
      </c>
      <c r="G11" s="10" t="s">
        <v>15</v>
      </c>
      <c r="H11" s="11">
        <f>1.52*2+1.38*4+1*2+0.24*4+0.36*3</f>
        <v>12.6</v>
      </c>
      <c r="I11" s="12">
        <v>1.401</v>
      </c>
      <c r="J11" s="13">
        <f>I11*H11</f>
        <v>17.6526</v>
      </c>
      <c r="K11" s="14" t="s">
        <v>12</v>
      </c>
      <c r="L11" s="15">
        <v>1</v>
      </c>
      <c r="M11" s="12">
        <f>H11*L11</f>
        <v>12.6</v>
      </c>
      <c r="N11" s="12">
        <f>J11*L11</f>
        <v>17.6526</v>
      </c>
      <c r="O11" s="115">
        <f>SUM(N11:N12)</f>
        <v>18.055799999999998</v>
      </c>
      <c r="P11" s="118">
        <v>1</v>
      </c>
      <c r="Q11" s="115">
        <f>P11*O11</f>
        <v>18.055799999999998</v>
      </c>
      <c r="R11" s="112"/>
    </row>
    <row r="12" spans="1:18" s="2" customFormat="1" ht="12" customHeight="1" thickBot="1" x14ac:dyDescent="0.25">
      <c r="A12" s="109"/>
      <c r="B12" s="97"/>
      <c r="C12" s="100"/>
      <c r="D12" s="103"/>
      <c r="E12" s="106"/>
      <c r="F12" s="16" t="s">
        <v>60</v>
      </c>
      <c r="G12" s="17" t="s">
        <v>15</v>
      </c>
      <c r="H12" s="18">
        <f>0.08*4</f>
        <v>0.32</v>
      </c>
      <c r="I12" s="19">
        <v>1.26</v>
      </c>
      <c r="J12" s="20">
        <f t="shared" ref="J12" si="6">I12*H12</f>
        <v>0.4032</v>
      </c>
      <c r="K12" s="21" t="s">
        <v>12</v>
      </c>
      <c r="L12" s="22">
        <v>1</v>
      </c>
      <c r="M12" s="19">
        <f t="shared" ref="M12" si="7">H12*L12</f>
        <v>0.32</v>
      </c>
      <c r="N12" s="19">
        <f t="shared" ref="N12" si="8">J12*L12</f>
        <v>0.4032</v>
      </c>
      <c r="O12" s="117"/>
      <c r="P12" s="120"/>
      <c r="Q12" s="117"/>
      <c r="R12" s="114"/>
    </row>
    <row r="13" spans="1:18" s="3" customFormat="1" ht="12" customHeight="1" thickBot="1" x14ac:dyDescent="0.25">
      <c r="A13" s="67"/>
      <c r="B13" s="68"/>
      <c r="C13" s="69"/>
      <c r="D13" s="70"/>
      <c r="E13" s="71"/>
      <c r="F13" s="72" t="s">
        <v>13</v>
      </c>
      <c r="G13" s="73"/>
      <c r="H13" s="74"/>
      <c r="I13" s="74"/>
      <c r="J13" s="75"/>
      <c r="K13" s="76"/>
      <c r="L13" s="74"/>
      <c r="M13" s="77"/>
      <c r="N13" s="77"/>
      <c r="O13" s="74"/>
      <c r="P13" s="78" t="s">
        <v>27</v>
      </c>
      <c r="Q13" s="79">
        <f>SUM(Q4:Q12)</f>
        <v>69.121972</v>
      </c>
      <c r="R13" s="80"/>
    </row>
    <row r="14" spans="1:18" ht="15.75" thickBot="1" x14ac:dyDescent="0.3"/>
    <row r="15" spans="1:18" x14ac:dyDescent="0.25">
      <c r="F15" s="9" t="s">
        <v>26</v>
      </c>
      <c r="H15">
        <f>H5*2+H8*2+H11</f>
        <v>34.131999999999998</v>
      </c>
      <c r="I15" t="s">
        <v>15</v>
      </c>
    </row>
    <row r="16" spans="1:18" x14ac:dyDescent="0.25">
      <c r="F16" s="35" t="s">
        <v>59</v>
      </c>
      <c r="H16">
        <f>H6*2+H9*2</f>
        <v>5.12</v>
      </c>
      <c r="I16" t="s">
        <v>15</v>
      </c>
    </row>
    <row r="17" spans="6:9" ht="15.75" thickBot="1" x14ac:dyDescent="0.3">
      <c r="F17" s="16" t="s">
        <v>60</v>
      </c>
      <c r="H17">
        <f>H7*2+H10*2+H12</f>
        <v>14.4</v>
      </c>
      <c r="I17" t="s">
        <v>15</v>
      </c>
    </row>
  </sheetData>
  <mergeCells count="40">
    <mergeCell ref="P11:P12"/>
    <mergeCell ref="Q11:Q12"/>
    <mergeCell ref="O8:O10"/>
    <mergeCell ref="P8:P10"/>
    <mergeCell ref="Q8:Q10"/>
    <mergeCell ref="R8:R10"/>
    <mergeCell ref="A11:A12"/>
    <mergeCell ref="B11:B12"/>
    <mergeCell ref="C11:C12"/>
    <mergeCell ref="A8:A10"/>
    <mergeCell ref="B8:B10"/>
    <mergeCell ref="C8:C10"/>
    <mergeCell ref="D8:D10"/>
    <mergeCell ref="E8:E10"/>
    <mergeCell ref="R11:R12"/>
    <mergeCell ref="D11:D12"/>
    <mergeCell ref="E11:E12"/>
    <mergeCell ref="O11:O12"/>
    <mergeCell ref="R1:R2"/>
    <mergeCell ref="R5:R7"/>
    <mergeCell ref="O5:O7"/>
    <mergeCell ref="P5:P7"/>
    <mergeCell ref="Q5:Q7"/>
    <mergeCell ref="O1:O2"/>
    <mergeCell ref="B5:B7"/>
    <mergeCell ref="C5:C7"/>
    <mergeCell ref="D5:D7"/>
    <mergeCell ref="E5:E7"/>
    <mergeCell ref="A5:A7"/>
    <mergeCell ref="M1:M2"/>
    <mergeCell ref="P1:P2"/>
    <mergeCell ref="Q1:Q2"/>
    <mergeCell ref="A1:A2"/>
    <mergeCell ref="B1:B2"/>
    <mergeCell ref="C1:E1"/>
    <mergeCell ref="F1:F2"/>
    <mergeCell ref="N1:N2"/>
    <mergeCell ref="G1:J1"/>
    <mergeCell ref="K1:K2"/>
    <mergeCell ref="L1:L2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60" zoomScaleNormal="100" workbookViewId="0">
      <selection activeCell="A15" sqref="A15"/>
    </sheetView>
  </sheetViews>
  <sheetFormatPr defaultRowHeight="12.75" x14ac:dyDescent="0.25"/>
  <cols>
    <col min="1" max="1" width="9.140625" style="42"/>
    <col min="2" max="2" width="31.42578125" style="42" customWidth="1"/>
    <col min="3" max="3" width="16" style="42" customWidth="1"/>
    <col min="4" max="4" width="10.42578125" style="42" customWidth="1"/>
    <col min="5" max="5" width="14.28515625" style="42" customWidth="1"/>
    <col min="6" max="6" width="13.7109375" style="42" customWidth="1"/>
    <col min="7" max="16384" width="9.140625" style="42"/>
  </cols>
  <sheetData>
    <row r="1" spans="1:6" x14ac:dyDescent="0.25">
      <c r="F1" s="44" t="s">
        <v>50</v>
      </c>
    </row>
    <row r="2" spans="1:6" ht="15" x14ac:dyDescent="0.25">
      <c r="A2" s="121" t="s">
        <v>49</v>
      </c>
      <c r="B2" s="122"/>
      <c r="C2" s="122"/>
      <c r="D2" s="122"/>
      <c r="E2" s="122"/>
      <c r="F2" s="122"/>
    </row>
    <row r="3" spans="1:6" ht="15" x14ac:dyDescent="0.25">
      <c r="A3" s="123" t="s">
        <v>52</v>
      </c>
      <c r="B3" s="122"/>
      <c r="C3" s="122"/>
      <c r="D3" s="122"/>
      <c r="E3" s="122"/>
      <c r="F3" s="122"/>
    </row>
    <row r="4" spans="1:6" ht="13.5" thickBot="1" x14ac:dyDescent="0.3"/>
    <row r="5" spans="1:6" s="43" customFormat="1" ht="25.5" customHeight="1" thickBot="1" x14ac:dyDescent="0.3">
      <c r="A5" s="53" t="s">
        <v>0</v>
      </c>
      <c r="B5" s="54" t="s">
        <v>1</v>
      </c>
      <c r="C5" s="54" t="s">
        <v>28</v>
      </c>
      <c r="D5" s="54" t="s">
        <v>6</v>
      </c>
      <c r="E5" s="54" t="s">
        <v>51</v>
      </c>
      <c r="F5" s="55" t="s">
        <v>53</v>
      </c>
    </row>
    <row r="6" spans="1:6" s="43" customFormat="1" ht="13.5" thickBot="1" x14ac:dyDescent="0.3">
      <c r="A6" s="50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</row>
    <row r="7" spans="1:6" x14ac:dyDescent="0.25">
      <c r="A7" s="48"/>
      <c r="B7" s="49" t="s">
        <v>33</v>
      </c>
      <c r="C7" s="48"/>
      <c r="D7" s="48"/>
      <c r="E7" s="48"/>
      <c r="F7" s="48"/>
    </row>
    <row r="8" spans="1:6" ht="25.5" x14ac:dyDescent="0.25">
      <c r="A8" s="57">
        <v>1</v>
      </c>
      <c r="B8" s="47" t="str">
        <f>Лист1!B5</f>
        <v>ОТКИДНАЯ СТЕНКА</v>
      </c>
      <c r="C8" s="45" t="s">
        <v>29</v>
      </c>
      <c r="D8" s="45" t="e">
        <f>Лист1!#REF!</f>
        <v>#REF!</v>
      </c>
      <c r="E8" s="45" t="s">
        <v>29</v>
      </c>
      <c r="F8" s="45"/>
    </row>
    <row r="9" spans="1:6" x14ac:dyDescent="0.25">
      <c r="A9" s="57">
        <v>2</v>
      </c>
      <c r="B9" s="47" t="e">
        <f>Лист1!#REF!</f>
        <v>#REF!</v>
      </c>
      <c r="C9" s="45" t="s">
        <v>30</v>
      </c>
      <c r="D9" s="45" t="e">
        <f>Лист1!#REF!</f>
        <v>#REF!</v>
      </c>
      <c r="E9" s="45" t="s">
        <v>30</v>
      </c>
      <c r="F9" s="45"/>
    </row>
    <row r="10" spans="1:6" x14ac:dyDescent="0.25">
      <c r="A10" s="57">
        <v>3</v>
      </c>
      <c r="B10" s="47" t="e">
        <f>Лист1!#REF!</f>
        <v>#REF!</v>
      </c>
      <c r="C10" s="45" t="s">
        <v>31</v>
      </c>
      <c r="D10" s="45" t="e">
        <f>Лист1!#REF!</f>
        <v>#REF!</v>
      </c>
      <c r="E10" s="45" t="s">
        <v>31</v>
      </c>
      <c r="F10" s="45"/>
    </row>
    <row r="11" spans="1:6" x14ac:dyDescent="0.25">
      <c r="A11" s="57">
        <v>4</v>
      </c>
      <c r="B11" s="47" t="e">
        <f>Лист1!#REF!</f>
        <v>#REF!</v>
      </c>
      <c r="C11" s="45" t="s">
        <v>32</v>
      </c>
      <c r="D11" s="45" t="e">
        <f>Лист1!#REF!</f>
        <v>#REF!</v>
      </c>
      <c r="E11" s="45" t="s">
        <v>32</v>
      </c>
      <c r="F11" s="45"/>
    </row>
    <row r="12" spans="1:6" x14ac:dyDescent="0.25">
      <c r="B12" s="46" t="s">
        <v>34</v>
      </c>
      <c r="C12" s="45"/>
      <c r="D12" s="45"/>
      <c r="E12" s="45"/>
      <c r="F12" s="45"/>
    </row>
    <row r="13" spans="1:6" ht="25.5" x14ac:dyDescent="0.25">
      <c r="A13" s="57">
        <v>5</v>
      </c>
      <c r="B13" s="47" t="s">
        <v>25</v>
      </c>
      <c r="C13" s="45" t="s">
        <v>36</v>
      </c>
      <c r="D13" s="45">
        <v>10</v>
      </c>
      <c r="E13" s="45" t="s">
        <v>36</v>
      </c>
      <c r="F13" s="45"/>
    </row>
    <row r="14" spans="1:6" x14ac:dyDescent="0.25">
      <c r="A14" s="57">
        <v>6</v>
      </c>
      <c r="B14" s="47" t="s">
        <v>18</v>
      </c>
      <c r="C14" s="45" t="s">
        <v>35</v>
      </c>
      <c r="D14" s="45">
        <f>[1]Лист1!$AF$13</f>
        <v>20</v>
      </c>
      <c r="E14" s="45" t="s">
        <v>35</v>
      </c>
      <c r="F14" s="45"/>
    </row>
    <row r="15" spans="1:6" x14ac:dyDescent="0.25">
      <c r="A15" s="57">
        <v>7</v>
      </c>
      <c r="B15" s="47" t="s">
        <v>19</v>
      </c>
      <c r="C15" s="45" t="s">
        <v>37</v>
      </c>
      <c r="D15" s="45">
        <f>D14</f>
        <v>20</v>
      </c>
      <c r="E15" s="45" t="s">
        <v>37</v>
      </c>
      <c r="F15" s="45"/>
    </row>
    <row r="16" spans="1:6" x14ac:dyDescent="0.25">
      <c r="A16" s="57">
        <v>8</v>
      </c>
      <c r="B16" s="47" t="s">
        <v>20</v>
      </c>
      <c r="C16" s="45" t="s">
        <v>38</v>
      </c>
      <c r="D16" s="45">
        <f>D15</f>
        <v>20</v>
      </c>
      <c r="E16" s="45" t="s">
        <v>38</v>
      </c>
      <c r="F16" s="45"/>
    </row>
    <row r="17" spans="1:6" x14ac:dyDescent="0.25">
      <c r="A17" s="57"/>
      <c r="B17" s="46" t="s">
        <v>43</v>
      </c>
      <c r="C17" s="45"/>
      <c r="D17" s="45"/>
      <c r="E17" s="45"/>
      <c r="F17" s="45"/>
    </row>
    <row r="18" spans="1:6" x14ac:dyDescent="0.25">
      <c r="A18" s="57">
        <v>9</v>
      </c>
      <c r="B18" s="47" t="s">
        <v>39</v>
      </c>
      <c r="C18" s="45" t="s">
        <v>44</v>
      </c>
      <c r="D18" s="45">
        <v>2</v>
      </c>
      <c r="E18" s="45" t="s">
        <v>44</v>
      </c>
      <c r="F18" s="45"/>
    </row>
    <row r="19" spans="1:6" x14ac:dyDescent="0.25">
      <c r="A19" s="57">
        <v>10</v>
      </c>
      <c r="B19" s="47" t="s">
        <v>40</v>
      </c>
      <c r="C19" s="45" t="s">
        <v>45</v>
      </c>
      <c r="D19" s="45">
        <v>2</v>
      </c>
      <c r="E19" s="45" t="s">
        <v>45</v>
      </c>
      <c r="F19" s="45"/>
    </row>
    <row r="20" spans="1:6" x14ac:dyDescent="0.25">
      <c r="A20" s="57">
        <v>11</v>
      </c>
      <c r="B20" s="47" t="s">
        <v>41</v>
      </c>
      <c r="C20" s="45" t="s">
        <v>46</v>
      </c>
      <c r="D20" s="45">
        <v>2</v>
      </c>
      <c r="E20" s="45" t="s">
        <v>46</v>
      </c>
      <c r="F20" s="45"/>
    </row>
    <row r="21" spans="1:6" x14ac:dyDescent="0.25">
      <c r="A21" s="57">
        <v>12</v>
      </c>
      <c r="B21" s="47" t="s">
        <v>42</v>
      </c>
      <c r="C21" s="45" t="s">
        <v>47</v>
      </c>
      <c r="D21" s="45">
        <f>D20*4</f>
        <v>8</v>
      </c>
      <c r="E21" s="45" t="s">
        <v>47</v>
      </c>
      <c r="F21" s="45"/>
    </row>
    <row r="22" spans="1:6" x14ac:dyDescent="0.25">
      <c r="A22" s="57">
        <v>13</v>
      </c>
      <c r="B22" s="47" t="s">
        <v>20</v>
      </c>
      <c r="C22" s="45" t="s">
        <v>48</v>
      </c>
      <c r="D22" s="45">
        <f>D21</f>
        <v>8</v>
      </c>
      <c r="E22" s="45" t="s">
        <v>48</v>
      </c>
      <c r="F22" s="45"/>
    </row>
    <row r="25" spans="1:6" x14ac:dyDescent="0.25">
      <c r="A25" s="56" t="s">
        <v>54</v>
      </c>
      <c r="D25" s="56" t="s">
        <v>55</v>
      </c>
    </row>
  </sheetData>
  <mergeCells count="2">
    <mergeCell ref="A2:F2"/>
    <mergeCell ref="A3:F3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А</dc:creator>
  <cp:lastModifiedBy>Пользователь Windows</cp:lastModifiedBy>
  <dcterms:created xsi:type="dcterms:W3CDTF">2017-10-30T09:26:08Z</dcterms:created>
  <dcterms:modified xsi:type="dcterms:W3CDTF">2018-11-13T11:40:20Z</dcterms:modified>
</cp:coreProperties>
</file>